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ERC Compliance\OASIS\CLPT OASIS HOMEPAGE\5 - CLPT OATT\Annual True Up\"/>
    </mc:Choice>
  </mc:AlternateContent>
  <xr:revisionPtr revIDLastSave="0" documentId="8_{7661AF19-7C7E-40A7-B2E3-506A4799413E}" xr6:coauthVersionLast="44" xr6:coauthVersionMax="44" xr10:uidLastSave="{00000000-0000-0000-0000-000000000000}"/>
  <bookViews>
    <workbookView xWindow="-120" yWindow="-120" windowWidth="29040" windowHeight="17640" xr2:uid="{23CA64DC-01F4-475D-89A5-F2E25D3C5AF9}"/>
  </bookViews>
  <sheets>
    <sheet name="Schedule 1" sheetId="1" r:id="rId1"/>
  </sheets>
  <externalReferences>
    <externalReference r:id="rId2"/>
    <externalReference r:id="rId3"/>
    <externalReference r:id="rId4"/>
  </externalReferences>
  <definedNames>
    <definedName name="__123Graph_A" hidden="1">[1]Sheet3!#REF!</definedName>
    <definedName name="__123Graph_A1991" hidden="1">[1]Sheet3!#REF!</definedName>
    <definedName name="__123Graph_A1992" hidden="1">[1]Sheet3!#REF!</definedName>
    <definedName name="__123Graph_A1993" hidden="1">[1]Sheet3!#REF!</definedName>
    <definedName name="__123Graph_A1994" hidden="1">[1]Sheet3!#REF!</definedName>
    <definedName name="__123Graph_A1995" hidden="1">[1]Sheet3!#REF!</definedName>
    <definedName name="__123Graph_A1996" hidden="1">[1]Sheet3!#REF!</definedName>
    <definedName name="__123Graph_ABAR" hidden="1">[1]Sheet3!#REF!</definedName>
    <definedName name="__123Graph_B" hidden="1">[1]Sheet3!#REF!</definedName>
    <definedName name="__123Graph_B1991" hidden="1">[1]Sheet3!#REF!</definedName>
    <definedName name="__123Graph_B1992" hidden="1">[1]Sheet3!#REF!</definedName>
    <definedName name="__123Graph_B1993" hidden="1">[1]Sheet3!#REF!</definedName>
    <definedName name="__123Graph_B1994" hidden="1">[1]Sheet3!#REF!</definedName>
    <definedName name="__123Graph_B1995" hidden="1">[1]Sheet3!#REF!</definedName>
    <definedName name="__123Graph_B1996" hidden="1">[1]Sheet3!#REF!</definedName>
    <definedName name="__123Graph_BBAR" hidden="1">[1]Sheet3!#REF!</definedName>
    <definedName name="__123Graph_CBAR" hidden="1">[1]Sheet3!#REF!</definedName>
    <definedName name="__123Graph_DBAR" hidden="1">[1]Sheet3!#REF!</definedName>
    <definedName name="__123Graph_EBAR" hidden="1">[1]Sheet3!#REF!</definedName>
    <definedName name="__123Graph_FBAR" hidden="1">[1]Sheet3!#REF!</definedName>
    <definedName name="__123Graph_X" hidden="1">[1]Sheet3!#REF!</definedName>
    <definedName name="__123Graph_X1991" hidden="1">[1]Sheet3!#REF!</definedName>
    <definedName name="__123Graph_X1992" hidden="1">[1]Sheet3!#REF!</definedName>
    <definedName name="__123Graph_X1993" hidden="1">[1]Sheet3!#REF!</definedName>
    <definedName name="__123Graph_X1994" hidden="1">[1]Sheet3!#REF!</definedName>
    <definedName name="__123Graph_X1995" hidden="1">[1]Sheet3!#REF!</definedName>
    <definedName name="__123Graph_X1996" hidden="1">[1]Sheet3!#REF!</definedName>
    <definedName name="__tet12" hidden="1">{"assumptions",#N/A,FALSE,"Scenario 1";"valuation",#N/A,FALSE,"Scenario 1"}</definedName>
    <definedName name="__tet5" hidden="1">{"assumptions",#N/A,FALSE,"Scenario 1";"valuation",#N/A,FALSE,"Scenario 1"}</definedName>
    <definedName name="_FEB01" hidden="1">{#N/A,#N/A,FALSE,"EMPPAY"}</definedName>
    <definedName name="_Fill" hidden="1">'[2]Exp Detail'!#REF!</definedName>
    <definedName name="_JAN01" hidden="1">{#N/A,#N/A,FALSE,"EMPPAY"}</definedName>
    <definedName name="_JAN2001" hidden="1">{#N/A,#N/A,FALSE,"EMPPAY"}</definedName>
    <definedName name="_Key1" hidden="1">'[2]Exp Detail'!#REF!</definedName>
    <definedName name="_Order1" hidden="1">255</definedName>
    <definedName name="_Order2" hidden="1">255</definedName>
    <definedName name="_Sort" hidden="1">#REF!</definedName>
    <definedName name="_sort2" hidden="1">#REF!</definedName>
    <definedName name="_tet12" hidden="1">{"assumptions",#N/A,FALSE,"Scenario 1";"valuation",#N/A,FALSE,"Scenario 1"}</definedName>
    <definedName name="_tet5" hidden="1">{"assumptions",#N/A,FALSE,"Scenario 1";"valuation",#N/A,FALSE,"Scenario 1"}</definedName>
    <definedName name="a" hidden="1">{"LBO Summary",#N/A,FALSE,"Summary"}</definedName>
    <definedName name="Alignment" hidden="1">"a1"</definedName>
    <definedName name="AS2DocOpenMode" hidden="1">"AS2DocumentEdit"</definedName>
    <definedName name="CE">'[3]Act Att-H'!$G$57</definedName>
    <definedName name="ClientMatter" hidden="1">"b1"</definedName>
    <definedName name="DA">1</definedName>
    <definedName name="Date" hidden="1">"b1"</definedName>
    <definedName name="DEC00" hidden="1">{#N/A,#N/A,FALSE,"ARREC"}</definedName>
    <definedName name="DocumentName" hidden="1">"b1"</definedName>
    <definedName name="DocumentNum" hidden="1">"a1"</definedName>
    <definedName name="FEB00" hidden="1">{#N/A,#N/A,FALSE,"ARREC"}</definedName>
    <definedName name="GP">'[3]Act Att-H'!$G$50</definedName>
    <definedName name="Library" hidden="1">"a1"</definedName>
    <definedName name="MAY" hidden="1">{#N/A,#N/A,FALSE,"EMPPAY"}</definedName>
    <definedName name="NA">0</definedName>
    <definedName name="NP">'[3]Act Att-H'!$G$66</definedName>
    <definedName name="TE">'[3]Act Att-H'!$I$183</definedName>
    <definedName name="test" hidden="1">{"LBO Summary",#N/A,FALSE,"Summary"}</definedName>
    <definedName name="test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1" hidden="1">{"LBO Summary",#N/A,FALSE,"Summary"}</definedName>
    <definedName name="test12" hidden="1">{"assumptions",#N/A,FALSE,"Scenario 1";"valuation",#N/A,FALSE,"Scenario 1"}</definedName>
    <definedName name="test13" hidden="1">{"LBO Summary",#N/A,FALSE,"Summary"}</definedName>
    <definedName name="test1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2" hidden="1">{"LBO Summary",#N/A,FALSE,"Summary"}</definedName>
    <definedName name="test4" hidden="1">{"assumptions",#N/A,FALSE,"Scenario 1";"valuation",#N/A,FALSE,"Scenario 1"}</definedName>
    <definedName name="test6" hidden="1">{"LBO Summary",#N/A,FALSE,"Summary"}</definedName>
    <definedName name="TextRefCopyRangeCount" hidden="1">1</definedName>
    <definedName name="Time" hidden="1">"b1"</definedName>
    <definedName name="TP">'[3]Act Att-H'!$I$174</definedName>
    <definedName name="Typist" hidden="1">"b1"</definedName>
    <definedName name="Value" hidden="1">{"assumptions",#N/A,FALSE,"Scenario 1";"valuation",#N/A,FALSE,"Scenario 1"}</definedName>
    <definedName name="Version" hidden="1">"a1"</definedName>
    <definedName name="wrn.ARREC." hidden="1">{#N/A,#N/A,FALSE,"ARREC"}</definedName>
    <definedName name="wrn.CP._.Demand." hidden="1">{"Retail CP pg1",#N/A,FALSE,"FACTOR3";"Retail CP pg2",#N/A,FALSE,"FACTOR3";"Retail CP pg3",#N/A,FALSE,"FACTOR3"}</definedName>
    <definedName name="wrn.CP._.Demand2." hidden="1">{"Retail CP pg1",#N/A,FALSE,"FACTOR3";"Retail CP pg2",#N/A,FALSE,"FACTOR3";"Retail CP pg3",#N/A,FALSE,"FACTOR3"}</definedName>
    <definedName name="wrn.EMPPAY." hidden="1">{#N/A,#N/A,FALSE,"EMPPAY"}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S">'[3]Act Att-H'!$I$191</definedName>
    <definedName name="xx" hidden="1">{#N/A,#N/A,FALSE,"EMPPAY"}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1" l="1"/>
  <c r="D19" i="1"/>
  <c r="D15" i="1"/>
  <c r="D22" i="1" s="1"/>
  <c r="D24" i="1" s="1"/>
  <c r="D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D27" i="1" l="1"/>
  <c r="D29" i="1"/>
  <c r="D35" i="1" s="1"/>
  <c r="D37" i="1" l="1"/>
  <c r="D36" i="1"/>
  <c r="D38" i="1" l="1"/>
  <c r="D40" i="1" s="1"/>
  <c r="D39" i="1"/>
  <c r="D41" i="1" s="1"/>
</calcChain>
</file>

<file path=xl/sharedStrings.xml><?xml version="1.0" encoding="utf-8"?>
<sst xmlns="http://schemas.openxmlformats.org/spreadsheetml/2006/main" count="73" uniqueCount="71">
  <si>
    <t>Schedule 1</t>
  </si>
  <si>
    <t>Ancillary Services, Schedule No. 1 - Scheduling System Control and Dispatch Service</t>
  </si>
  <si>
    <t>Page 1</t>
  </si>
  <si>
    <t>Line No.</t>
  </si>
  <si>
    <t>Description</t>
  </si>
  <si>
    <t>Reference</t>
  </si>
  <si>
    <t>Amount</t>
  </si>
  <si>
    <t>Revenue Requirement</t>
  </si>
  <si>
    <t>Total Load Dispatch and Scheduling (Account 561)</t>
  </si>
  <si>
    <t>321.85-92.b</t>
  </si>
  <si>
    <t>Less:  Scheduling, System Control &amp; Dispatch Services (Account 561.4)</t>
  </si>
  <si>
    <t>321.88.b</t>
  </si>
  <si>
    <t>Less: Reliability, Planning and Standards Development (Account 561.5)</t>
  </si>
  <si>
    <t>321.89.b</t>
  </si>
  <si>
    <t>Less: Transmission Service Studies (Account 561.6)</t>
  </si>
  <si>
    <t>321.90.b</t>
  </si>
  <si>
    <t>Less: Generation Interconnection Studies (Account 561.7)</t>
  </si>
  <si>
    <t>321.91.b</t>
  </si>
  <si>
    <t>Less: Reliability, Planning &amp; Standards Development Services (Account 561.8)</t>
  </si>
  <si>
    <t>321.92.b</t>
  </si>
  <si>
    <t>Total 561 Costs for Schedule 1 Annual Rev Req</t>
  </si>
  <si>
    <t>Line 2 less Lines 3 through 7</t>
  </si>
  <si>
    <t>Less:  Schedule 1 Point to Point Revenues</t>
  </si>
  <si>
    <t>Worksheet A1, Line 42, Col (d)</t>
  </si>
  <si>
    <t>Actual Schedule 1 Annual Rev Req (before True Up)</t>
  </si>
  <si>
    <t>Line 8 less Line 10</t>
  </si>
  <si>
    <t>True Up Adjustment</t>
  </si>
  <si>
    <t>Actual Revenue Requirement</t>
  </si>
  <si>
    <t>Line 8</t>
  </si>
  <si>
    <t>Originally Projected Revenue Requirement without True Up Adjustment</t>
  </si>
  <si>
    <t>Previous Filing (Note B)</t>
  </si>
  <si>
    <t>True-up Amount (before interest)</t>
  </si>
  <si>
    <t>Line 15 - Line 16</t>
  </si>
  <si>
    <t xml:space="preserve">Interest Rate on True-up Amount </t>
  </si>
  <si>
    <t>(Worksheet TU, Line 34)</t>
  </si>
  <si>
    <t>Interest on True-up Amount</t>
  </si>
  <si>
    <t>Line 17 * Line 18 * 24 / 12</t>
  </si>
  <si>
    <t>True-up Adjustment</t>
  </si>
  <si>
    <t>Line 17 + Line 19</t>
  </si>
  <si>
    <t>Net Schedule 1 Annual Rev Req</t>
  </si>
  <si>
    <t>Line 12 + Line 20 (Note A)</t>
  </si>
  <si>
    <t>Divisor</t>
  </si>
  <si>
    <t xml:space="preserve">   Divisor (kW)</t>
  </si>
  <si>
    <t>(Worksheet P3, Line 15)</t>
  </si>
  <si>
    <t>Rates</t>
  </si>
  <si>
    <t xml:space="preserve">   Annual</t>
  </si>
  <si>
    <t>/kW-year</t>
  </si>
  <si>
    <t xml:space="preserve">   Monthly</t>
  </si>
  <si>
    <t>12 months/year</t>
  </si>
  <si>
    <t>/kW-month</t>
  </si>
  <si>
    <t xml:space="preserve">   Weekly</t>
  </si>
  <si>
    <t>52 weeks/year</t>
  </si>
  <si>
    <t>/kW-week</t>
  </si>
  <si>
    <t xml:space="preserve">   Daily On-Peak</t>
  </si>
  <si>
    <t>6 days/week</t>
  </si>
  <si>
    <t>/kW-day</t>
  </si>
  <si>
    <t xml:space="preserve">   Daily Off-Peak</t>
  </si>
  <si>
    <t>7 days/week</t>
  </si>
  <si>
    <t xml:space="preserve">   Hourly On-Peak</t>
  </si>
  <si>
    <t>16 hours/day</t>
  </si>
  <si>
    <t>/MW-hour</t>
  </si>
  <si>
    <t xml:space="preserve">   Hourly Off-Peak</t>
  </si>
  <si>
    <t>24 hours/day</t>
  </si>
  <si>
    <t>Notes</t>
  </si>
  <si>
    <t>A</t>
  </si>
  <si>
    <t>Net Schedule 1 Annual Revenue Requirement projection is set to Actual amount from previous year plus Sch 1 True Up Adjustment</t>
  </si>
  <si>
    <t>B</t>
  </si>
  <si>
    <t>Explanatory comment(s) for Originally Projected Sch 1 Rev Req without True Up Adjustment from Previous Filing:</t>
  </si>
  <si>
    <t xml:space="preserve">  True Up Adjustment is not applicable to first year when transitioning from stated rate to formula rate, so this line is set equal to</t>
  </si>
  <si>
    <t xml:space="preserve">  Line 15 in order to set True-Up Amount (before interest) to zero.</t>
  </si>
  <si>
    <t>Cheyenne Light, Fuel &amp;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</si>
</sst>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.00"/>
    <numFmt numFmtId="167" formatCode="0.0000%"/>
    <numFmt numFmtId="168" formatCode="_(&quot;$&quot;* #,##0.000_);_(&quot;$&quot;* \(#,##0.000\);_(&quot;$&quot;* &quot;-&quot;??_);_(@_)"/>
    <numFmt numFmtId="169" formatCode="_(&quot;$&quot;* #,##0.0000_);_(&quot;$&quot;* \(#,##0.0000\);_(&quot;$&quot;* &quot;-&quot;_);_(@_)"/>
    <numFmt numFmtId="170" formatCode="&quot;$&quot;#,##0.000_);\(&quot;$&quot;#,##0.000\)"/>
    <numFmt numFmtId="171" formatCode="&quot;$&quot;#,##0.0000_);\(&quot;$&quot;#,##0.0000\)"/>
  </numFmts>
  <fonts count="10">
    <font>
      <sz val="12"/>
      <name val="Arial MT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color rgb="FF000099"/>
      <name val="Times New Roman"/>
      <family val="1"/>
    </font>
    <font>
      <sz val="12"/>
      <name val="Garamond"/>
      <family val="1"/>
    </font>
    <font>
      <sz val="10"/>
      <color indexed="8"/>
      <name val="Times New Roman"/>
      <family val="1"/>
    </font>
    <font>
      <sz val="12"/>
      <name val="Arial MT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166" fontId="0" fillId="0" borderId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166" fontId="0" fillId="0" borderId="0" xfId="0"/>
    <xf numFmtId="0" fontId="2" fillId="0" borderId="0" xfId="3" applyFont="1"/>
    <xf numFmtId="0" fontId="3" fillId="0" borderId="0" xfId="4" applyFont="1"/>
    <xf numFmtId="49" fontId="2" fillId="0" borderId="0" xfId="3" applyNumberFormat="1" applyFont="1"/>
    <xf numFmtId="0" fontId="3" fillId="0" borderId="0" xfId="4" quotePrefix="1" applyFont="1"/>
    <xf numFmtId="0" fontId="3" fillId="0" borderId="0" xfId="4" applyFont="1" applyAlignment="1">
      <alignment horizontal="center"/>
    </xf>
    <xf numFmtId="37" fontId="3" fillId="0" borderId="0" xfId="4" applyNumberFormat="1" applyFont="1" applyAlignment="1">
      <alignment horizontal="right"/>
    </xf>
    <xf numFmtId="0" fontId="4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37" fontId="4" fillId="0" borderId="0" xfId="4" applyNumberFormat="1" applyFont="1" applyAlignment="1">
      <alignment horizontal="center"/>
    </xf>
    <xf numFmtId="0" fontId="3" fillId="0" borderId="0" xfId="4" applyFont="1" applyAlignment="1">
      <alignment horizontal="left"/>
    </xf>
    <xf numFmtId="37" fontId="3" fillId="0" borderId="0" xfId="4" applyNumberFormat="1" applyFont="1"/>
    <xf numFmtId="0" fontId="4" fillId="0" borderId="1" xfId="4" applyFont="1" applyBorder="1"/>
    <xf numFmtId="0" fontId="3" fillId="0" borderId="0" xfId="4" applyFont="1" applyAlignment="1">
      <alignment horizontal="left" indent="1"/>
    </xf>
    <xf numFmtId="164" fontId="5" fillId="2" borderId="0" xfId="2" applyNumberFormat="1" applyFont="1" applyFill="1"/>
    <xf numFmtId="0" fontId="3" fillId="0" borderId="0" xfId="4" applyFont="1" applyAlignment="1">
      <alignment horizontal="left" indent="2"/>
    </xf>
    <xf numFmtId="0" fontId="7" fillId="0" borderId="0" xfId="5" applyFont="1" applyAlignment="1">
      <alignment horizontal="left" indent="2"/>
    </xf>
    <xf numFmtId="0" fontId="3" fillId="0" borderId="2" xfId="4" applyFont="1" applyBorder="1" applyAlignment="1">
      <alignment horizontal="left" indent="1"/>
    </xf>
    <xf numFmtId="0" fontId="3" fillId="0" borderId="2" xfId="4" applyFont="1" applyBorder="1" applyAlignment="1">
      <alignment horizontal="left"/>
    </xf>
    <xf numFmtId="164" fontId="3" fillId="0" borderId="2" xfId="2" applyNumberFormat="1" applyFont="1" applyBorder="1"/>
    <xf numFmtId="5" fontId="3" fillId="0" borderId="0" xfId="4" applyNumberFormat="1" applyFont="1"/>
    <xf numFmtId="165" fontId="3" fillId="3" borderId="0" xfId="1" applyNumberFormat="1" applyFont="1" applyFill="1"/>
    <xf numFmtId="164" fontId="3" fillId="0" borderId="3" xfId="4" applyNumberFormat="1" applyFont="1" applyBorder="1"/>
    <xf numFmtId="164" fontId="3" fillId="0" borderId="0" xfId="4" applyNumberFormat="1" applyFont="1"/>
    <xf numFmtId="0" fontId="3" fillId="0" borderId="0" xfId="6" applyFont="1"/>
    <xf numFmtId="42" fontId="3" fillId="0" borderId="0" xfId="0" applyNumberFormat="1" applyFont="1" applyProtection="1">
      <protection locked="0"/>
    </xf>
    <xf numFmtId="42" fontId="3" fillId="0" borderId="0" xfId="4" applyNumberFormat="1" applyFont="1"/>
    <xf numFmtId="0" fontId="3" fillId="0" borderId="0" xfId="6" applyFont="1" applyAlignment="1">
      <alignment horizontal="left"/>
    </xf>
    <xf numFmtId="167" fontId="3" fillId="0" borderId="0" xfId="7" applyNumberFormat="1" applyFont="1" applyAlignment="1">
      <alignment wrapText="1"/>
    </xf>
    <xf numFmtId="0" fontId="3" fillId="0" borderId="0" xfId="6" applyFont="1" applyAlignment="1">
      <alignment wrapText="1"/>
    </xf>
    <xf numFmtId="41" fontId="3" fillId="0" borderId="0" xfId="8" applyNumberFormat="1" applyFont="1" applyAlignment="1">
      <alignment horizontal="right"/>
    </xf>
    <xf numFmtId="42" fontId="3" fillId="0" borderId="3" xfId="2" applyNumberFormat="1" applyFont="1" applyBorder="1" applyAlignment="1">
      <alignment horizontal="right"/>
    </xf>
    <xf numFmtId="0" fontId="3" fillId="0" borderId="0" xfId="6" applyFont="1" applyAlignment="1">
      <alignment horizontal="center"/>
    </xf>
    <xf numFmtId="0" fontId="2" fillId="0" borderId="0" xfId="6" applyFont="1" applyAlignment="1">
      <alignment horizontal="left"/>
    </xf>
    <xf numFmtId="42" fontId="2" fillId="0" borderId="0" xfId="2" applyNumberFormat="1" applyFont="1" applyAlignment="1">
      <alignment horizontal="right"/>
    </xf>
    <xf numFmtId="164" fontId="3" fillId="0" borderId="4" xfId="6" applyNumberFormat="1" applyFont="1" applyBorder="1"/>
    <xf numFmtId="0" fontId="3" fillId="0" borderId="0" xfId="0" applyNumberFormat="1" applyFont="1" applyProtection="1">
      <protection locked="0"/>
    </xf>
    <xf numFmtId="3" fontId="3" fillId="0" borderId="0" xfId="0" applyNumberFormat="1" applyFont="1" applyProtection="1">
      <protection locked="0"/>
    </xf>
    <xf numFmtId="166" fontId="3" fillId="0" borderId="0" xfId="0" applyFont="1" applyProtection="1">
      <protection locked="0"/>
    </xf>
    <xf numFmtId="44" fontId="3" fillId="0" borderId="0" xfId="2" applyFont="1" applyProtection="1">
      <protection locked="0"/>
    </xf>
    <xf numFmtId="168" fontId="3" fillId="0" borderId="0" xfId="2" applyNumberFormat="1" applyFont="1" applyProtection="1">
      <protection locked="0"/>
    </xf>
    <xf numFmtId="169" fontId="3" fillId="0" borderId="0" xfId="0" applyNumberFormat="1" applyFont="1" applyProtection="1">
      <protection locked="0"/>
    </xf>
    <xf numFmtId="0" fontId="9" fillId="0" borderId="0" xfId="4" applyFont="1" applyAlignment="1">
      <alignment horizontal="center"/>
    </xf>
    <xf numFmtId="0" fontId="3" fillId="0" borderId="0" xfId="3" applyFont="1" applyAlignment="1">
      <alignment horizontal="center"/>
    </xf>
    <xf numFmtId="0" fontId="3" fillId="0" borderId="0" xfId="3" applyFont="1" applyAlignment="1">
      <alignment horizontal="center" vertical="top"/>
    </xf>
    <xf numFmtId="0" fontId="5" fillId="2" borderId="0" xfId="4" applyFont="1" applyFill="1" applyAlignment="1">
      <alignment horizontal="left"/>
    </xf>
    <xf numFmtId="37" fontId="5" fillId="2" borderId="0" xfId="4" applyNumberFormat="1" applyFont="1" applyFill="1" applyAlignment="1">
      <alignment horizontal="left"/>
    </xf>
    <xf numFmtId="0" fontId="5" fillId="2" borderId="0" xfId="4" applyFont="1" applyFill="1" applyAlignment="1">
      <alignment horizontal="left" indent="1"/>
    </xf>
    <xf numFmtId="170" fontId="3" fillId="0" borderId="0" xfId="4" applyNumberFormat="1" applyFont="1"/>
    <xf numFmtId="171" fontId="3" fillId="0" borderId="0" xfId="4" applyNumberFormat="1" applyFont="1"/>
    <xf numFmtId="0" fontId="2" fillId="0" borderId="0" xfId="4" applyFont="1"/>
    <xf numFmtId="0" fontId="5" fillId="2" borderId="0" xfId="4" applyFont="1" applyFill="1" applyAlignment="1">
      <alignment horizontal="center"/>
    </xf>
    <xf numFmtId="0" fontId="2" fillId="0" borderId="0" xfId="3" applyFont="1" applyAlignment="1">
      <alignment horizontal="center"/>
    </xf>
    <xf numFmtId="49" fontId="2" fillId="0" borderId="0" xfId="3" applyNumberFormat="1" applyFont="1" applyAlignment="1">
      <alignment horizontal="center"/>
    </xf>
    <xf numFmtId="0" fontId="3" fillId="0" borderId="0" xfId="4" applyFont="1" applyAlignment="1">
      <alignment horizontal="left"/>
    </xf>
    <xf numFmtId="0" fontId="5" fillId="2" borderId="0" xfId="4" applyFont="1" applyFill="1" applyAlignment="1">
      <alignment horizontal="left"/>
    </xf>
  </cellXfs>
  <cellStyles count="9">
    <cellStyle name="Comma" xfId="1" builtinId="3"/>
    <cellStyle name="Comma 10" xfId="8" xr:uid="{329B5880-27D5-4CED-BB5B-790F34B0274D}"/>
    <cellStyle name="Currency" xfId="2" builtinId="4"/>
    <cellStyle name="Normal" xfId="0" builtinId="0"/>
    <cellStyle name="Normal 67" xfId="4" xr:uid="{91E45247-3AF8-4412-89F3-99FAA8A60CC0}"/>
    <cellStyle name="Normal_0112 No Link Exp" xfId="5" xr:uid="{9E363278-5CCC-49BB-8EDF-54EDAFD17EA6}"/>
    <cellStyle name="Normal_Duquesne Settled Fromula 10-3-07" xfId="6" xr:uid="{C010FE2D-332B-4BDB-9D82-AB97D1735BF0}"/>
    <cellStyle name="Normal_PRECorp2002HeintzResponse 8-21-03" xfId="3" xr:uid="{565D3470-255C-4A2D-9458-D20DD9182D69}"/>
    <cellStyle name="Percent 10" xfId="7" xr:uid="{23A600DC-86E7-46CC-BBE6-349BD741D9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ng%20Plan\2009\Documents%20and%20Settings\pkettles\My%20Documents\By%20State\Minnesota\Documents%20and%20Settings\mnguyen\My%20Documents\c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ng%20Plan\2009\Documents%20and%20Settings\pkettles\My%20Documents\By%20State\Minnesota\Documents%20and%20Settings\pkettles\Local%20Settings\Temporary%20Internet%20Files\OLKE\GF%20200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ates\BHE%20CLFP\FERC\TransmissionFormula%20Rate\CLFP%20Trans%20Form%20Rates%202020\2020%20Settlement%20Model\2020%20CLPT%20Attach%20H%20Trans%20Formula%20Rate%20Proje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ummary"/>
      <sheetName val="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 Capacity 2003"/>
      <sheetName val="Levy Limit"/>
      <sheetName val="Rev Summary"/>
      <sheetName val="Rev Detail"/>
      <sheetName val="2003 Summary"/>
      <sheetName val="Exp Summary"/>
      <sheetName val="Exp Detail"/>
      <sheetName val="Dept Summary (2)"/>
      <sheetName val="$200K Home"/>
      <sheetName val="Per Capi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ct Att-H"/>
      <sheetName val="A1-RevCred"/>
      <sheetName val="A2-A&amp;G"/>
      <sheetName val="A3-ADIT"/>
      <sheetName val="A4-Rate Base"/>
      <sheetName val="A5-Depr"/>
      <sheetName val="A6-Divisor"/>
      <sheetName val="A7-IncentPlant"/>
      <sheetName val="A8-Prepmts"/>
      <sheetName val="A9-PermDiffs"/>
      <sheetName val="TU-TrueUp"/>
      <sheetName val="Proj Att-H"/>
      <sheetName val="P1-Trans Plant"/>
      <sheetName val="P2-Exp. &amp; Rev. Credits"/>
      <sheetName val="P3-Divisor"/>
      <sheetName val="P4-IncentPlant"/>
      <sheetName val="P5-ADIT"/>
      <sheetName val="Schedule 1"/>
    </sheetNames>
    <sheetDataSet>
      <sheetData sheetId="0"/>
      <sheetData sheetId="1">
        <row r="50">
          <cell r="G50">
            <v>8.141542420794988E-2</v>
          </cell>
        </row>
        <row r="57">
          <cell r="G57">
            <v>6.3865684654361779E-2</v>
          </cell>
        </row>
        <row r="66">
          <cell r="G66">
            <v>9.0518290145502001E-2</v>
          </cell>
        </row>
        <row r="174">
          <cell r="I174">
            <v>1</v>
          </cell>
        </row>
        <row r="183">
          <cell r="I183">
            <v>0.98755529320947266</v>
          </cell>
        </row>
        <row r="191">
          <cell r="I191">
            <v>8.4955471613637312E-2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DDA64-F887-4B9A-8FFF-38F4DFE8F5BC}">
  <sheetPr>
    <tabColor rgb="FFFFFF99"/>
    <pageSetUpPr fitToPage="1"/>
  </sheetPr>
  <dimension ref="A1:K161"/>
  <sheetViews>
    <sheetView tabSelected="1" topLeftCell="B1" workbookViewId="0">
      <selection activeCell="C37" sqref="C37"/>
    </sheetView>
  </sheetViews>
  <sheetFormatPr defaultColWidth="8.69140625" defaultRowHeight="13"/>
  <cols>
    <col min="1" max="1" width="5.69140625" style="2" bestFit="1" customWidth="1"/>
    <col min="2" max="2" width="50.23046875" style="2" customWidth="1"/>
    <col min="3" max="3" width="19.53515625" style="5" bestFit="1" customWidth="1"/>
    <col min="4" max="4" width="12.07421875" style="11" customWidth="1"/>
    <col min="5" max="5" width="7.53515625" style="2" bestFit="1" customWidth="1"/>
    <col min="6" max="16384" width="8.69140625" style="2"/>
  </cols>
  <sheetData>
    <row r="1" spans="1:7">
      <c r="A1" s="52" t="s">
        <v>0</v>
      </c>
      <c r="B1" s="52"/>
      <c r="C1" s="52"/>
      <c r="D1" s="52"/>
      <c r="E1" s="52"/>
      <c r="F1" s="1"/>
      <c r="G1" s="1"/>
    </row>
    <row r="2" spans="1:7">
      <c r="A2" s="52" t="s">
        <v>1</v>
      </c>
      <c r="B2" s="52"/>
      <c r="C2" s="52"/>
      <c r="D2" s="52"/>
      <c r="E2" s="52"/>
      <c r="F2" s="1"/>
      <c r="G2" s="1"/>
    </row>
    <row r="3" spans="1:7">
      <c r="A3" s="53" t="s">
        <v>70</v>
      </c>
      <c r="B3" s="53"/>
      <c r="C3" s="53"/>
      <c r="D3" s="53"/>
      <c r="E3" s="53"/>
      <c r="F3" s="3"/>
      <c r="G3" s="3"/>
    </row>
    <row r="4" spans="1:7" ht="12.75" customHeight="1">
      <c r="A4" s="4"/>
      <c r="D4" s="6" t="s">
        <v>2</v>
      </c>
      <c r="E4" s="6"/>
    </row>
    <row r="6" spans="1:7">
      <c r="A6" s="7" t="s">
        <v>3</v>
      </c>
      <c r="B6" s="7" t="s">
        <v>4</v>
      </c>
      <c r="C6" s="8" t="s">
        <v>5</v>
      </c>
      <c r="D6" s="9" t="s">
        <v>6</v>
      </c>
    </row>
    <row r="7" spans="1:7">
      <c r="C7" s="10"/>
    </row>
    <row r="8" spans="1:7">
      <c r="A8" s="5">
        <v>1</v>
      </c>
      <c r="B8" s="12" t="s">
        <v>7</v>
      </c>
      <c r="C8" s="10"/>
    </row>
    <row r="9" spans="1:7">
      <c r="A9" s="5">
        <f>A8+1</f>
        <v>2</v>
      </c>
      <c r="B9" s="13" t="s">
        <v>8</v>
      </c>
      <c r="C9" s="10" t="s">
        <v>9</v>
      </c>
      <c r="D9" s="14">
        <f>71+191434+61952+270449+48+159044-8739</f>
        <v>674259</v>
      </c>
    </row>
    <row r="10" spans="1:7">
      <c r="A10" s="5">
        <f t="shared" ref="A10:A41" si="0">A9+1</f>
        <v>3</v>
      </c>
      <c r="B10" s="15" t="s">
        <v>10</v>
      </c>
      <c r="C10" s="10" t="s">
        <v>11</v>
      </c>
      <c r="D10" s="14">
        <v>0</v>
      </c>
    </row>
    <row r="11" spans="1:7">
      <c r="A11" s="5">
        <f t="shared" si="0"/>
        <v>4</v>
      </c>
      <c r="B11" s="16" t="s">
        <v>12</v>
      </c>
      <c r="C11" s="10" t="s">
        <v>13</v>
      </c>
      <c r="D11" s="14">
        <v>270449</v>
      </c>
    </row>
    <row r="12" spans="1:7">
      <c r="A12" s="5">
        <f t="shared" si="0"/>
        <v>5</v>
      </c>
      <c r="B12" s="16" t="s">
        <v>14</v>
      </c>
      <c r="C12" s="10" t="s">
        <v>15</v>
      </c>
      <c r="D12" s="14">
        <v>48</v>
      </c>
    </row>
    <row r="13" spans="1:7">
      <c r="A13" s="5">
        <f t="shared" si="0"/>
        <v>6</v>
      </c>
      <c r="B13" s="16" t="s">
        <v>16</v>
      </c>
      <c r="C13" s="10" t="s">
        <v>17</v>
      </c>
      <c r="D13" s="14">
        <v>-8739</v>
      </c>
    </row>
    <row r="14" spans="1:7">
      <c r="A14" s="5">
        <f t="shared" si="0"/>
        <v>7</v>
      </c>
      <c r="B14" s="16" t="s">
        <v>18</v>
      </c>
      <c r="C14" s="10" t="s">
        <v>19</v>
      </c>
      <c r="D14" s="14">
        <v>159044</v>
      </c>
    </row>
    <row r="15" spans="1:7">
      <c r="A15" s="5">
        <f t="shared" si="0"/>
        <v>8</v>
      </c>
      <c r="B15" s="17" t="s">
        <v>20</v>
      </c>
      <c r="C15" s="18" t="s">
        <v>21</v>
      </c>
      <c r="D15" s="19">
        <f>D9-D10-D11-D12-D13-D14</f>
        <v>253457</v>
      </c>
    </row>
    <row r="16" spans="1:7">
      <c r="A16" s="5">
        <f t="shared" si="0"/>
        <v>9</v>
      </c>
      <c r="B16" s="13"/>
      <c r="D16" s="20"/>
    </row>
    <row r="17" spans="1:11">
      <c r="A17" s="5">
        <f t="shared" si="0"/>
        <v>10</v>
      </c>
      <c r="B17" s="13" t="s">
        <v>22</v>
      </c>
      <c r="C17" s="10" t="s">
        <v>23</v>
      </c>
      <c r="D17" s="21">
        <v>0</v>
      </c>
    </row>
    <row r="18" spans="1:11">
      <c r="A18" s="5">
        <f t="shared" si="0"/>
        <v>11</v>
      </c>
      <c r="B18" s="13"/>
      <c r="D18" s="20"/>
    </row>
    <row r="19" spans="1:11">
      <c r="A19" s="5">
        <f t="shared" si="0"/>
        <v>12</v>
      </c>
      <c r="B19" s="13" t="s">
        <v>24</v>
      </c>
      <c r="C19" s="10" t="s">
        <v>25</v>
      </c>
      <c r="D19" s="22">
        <f>D15-D17</f>
        <v>253457</v>
      </c>
    </row>
    <row r="20" spans="1:11">
      <c r="A20" s="5">
        <f t="shared" si="0"/>
        <v>13</v>
      </c>
      <c r="B20" s="13"/>
      <c r="C20" s="10"/>
      <c r="D20" s="23"/>
    </row>
    <row r="21" spans="1:11">
      <c r="A21" s="5">
        <f t="shared" si="0"/>
        <v>14</v>
      </c>
      <c r="B21" s="12" t="s">
        <v>26</v>
      </c>
      <c r="D21" s="20"/>
    </row>
    <row r="22" spans="1:11">
      <c r="A22" s="5">
        <f t="shared" si="0"/>
        <v>15</v>
      </c>
      <c r="B22" s="24" t="s">
        <v>27</v>
      </c>
      <c r="C22" s="10" t="s">
        <v>28</v>
      </c>
      <c r="D22" s="25">
        <f>D15</f>
        <v>253457</v>
      </c>
    </row>
    <row r="23" spans="1:11">
      <c r="A23" s="5">
        <f t="shared" si="0"/>
        <v>16</v>
      </c>
      <c r="B23" s="24" t="s">
        <v>29</v>
      </c>
      <c r="C23" s="10" t="s">
        <v>30</v>
      </c>
      <c r="D23" s="14">
        <v>253457</v>
      </c>
    </row>
    <row r="24" spans="1:11">
      <c r="A24" s="5">
        <f t="shared" si="0"/>
        <v>17</v>
      </c>
      <c r="B24" s="24" t="s">
        <v>31</v>
      </c>
      <c r="C24" s="10" t="s">
        <v>32</v>
      </c>
      <c r="D24" s="26">
        <f>D22-D23</f>
        <v>0</v>
      </c>
    </row>
    <row r="25" spans="1:11" s="24" customFormat="1">
      <c r="A25" s="5">
        <f t="shared" si="0"/>
        <v>18</v>
      </c>
      <c r="B25" s="24" t="s">
        <v>33</v>
      </c>
      <c r="C25" s="27" t="s">
        <v>34</v>
      </c>
      <c r="D25" s="28">
        <v>0</v>
      </c>
      <c r="I25" s="29"/>
      <c r="J25" s="29"/>
      <c r="K25" s="29"/>
    </row>
    <row r="26" spans="1:11" s="24" customFormat="1">
      <c r="A26" s="5">
        <f t="shared" si="0"/>
        <v>19</v>
      </c>
      <c r="B26" s="24" t="s">
        <v>35</v>
      </c>
      <c r="C26" s="24" t="s">
        <v>36</v>
      </c>
      <c r="D26" s="30">
        <f>D25*D24*24/12</f>
        <v>0</v>
      </c>
      <c r="I26" s="29"/>
      <c r="J26" s="29"/>
      <c r="K26" s="29"/>
    </row>
    <row r="27" spans="1:11" s="24" customFormat="1">
      <c r="A27" s="5">
        <f t="shared" si="0"/>
        <v>20</v>
      </c>
      <c r="B27" s="27" t="s">
        <v>37</v>
      </c>
      <c r="C27" s="27" t="s">
        <v>38</v>
      </c>
      <c r="D27" s="31">
        <f>(D24+D26)</f>
        <v>0</v>
      </c>
      <c r="E27" s="32"/>
      <c r="I27" s="29"/>
      <c r="J27" s="29"/>
      <c r="K27" s="29"/>
    </row>
    <row r="28" spans="1:11" s="24" customFormat="1">
      <c r="A28" s="5">
        <f t="shared" si="0"/>
        <v>21</v>
      </c>
      <c r="B28" s="33"/>
      <c r="C28" s="27"/>
      <c r="E28" s="32"/>
      <c r="F28" s="34"/>
      <c r="I28" s="29"/>
      <c r="J28" s="29"/>
      <c r="K28" s="29"/>
    </row>
    <row r="29" spans="1:11" s="24" customFormat="1" ht="13.5" thickBot="1">
      <c r="A29" s="5">
        <f t="shared" si="0"/>
        <v>22</v>
      </c>
      <c r="B29" s="33" t="s">
        <v>39</v>
      </c>
      <c r="C29" s="27" t="s">
        <v>40</v>
      </c>
      <c r="D29" s="35">
        <f>D19+D27</f>
        <v>253457</v>
      </c>
      <c r="E29" s="32"/>
      <c r="F29" s="34"/>
      <c r="I29" s="29"/>
      <c r="J29" s="29"/>
      <c r="K29" s="29"/>
    </row>
    <row r="30" spans="1:11" s="24" customFormat="1" ht="13.5" thickTop="1">
      <c r="A30" s="5">
        <f t="shared" si="0"/>
        <v>23</v>
      </c>
      <c r="B30" s="33"/>
      <c r="C30" s="27"/>
      <c r="E30" s="32"/>
      <c r="F30" s="34"/>
      <c r="I30" s="29"/>
      <c r="J30" s="29"/>
      <c r="K30" s="29"/>
    </row>
    <row r="31" spans="1:11">
      <c r="A31" s="5">
        <f t="shared" si="0"/>
        <v>24</v>
      </c>
      <c r="B31" s="12" t="s">
        <v>41</v>
      </c>
      <c r="C31" s="36"/>
      <c r="D31" s="37"/>
      <c r="E31" s="36"/>
      <c r="F31" s="36"/>
      <c r="G31" s="36"/>
      <c r="H31" s="36"/>
      <c r="I31" s="37"/>
      <c r="J31" s="36"/>
      <c r="K31" s="36"/>
    </row>
    <row r="32" spans="1:11">
      <c r="A32" s="5">
        <f t="shared" si="0"/>
        <v>25</v>
      </c>
      <c r="B32" s="36" t="s">
        <v>42</v>
      </c>
      <c r="C32" s="38" t="s">
        <v>43</v>
      </c>
      <c r="D32" s="21">
        <v>239282.9436287838</v>
      </c>
      <c r="E32" s="36"/>
      <c r="F32" s="36"/>
      <c r="G32" s="36"/>
      <c r="H32" s="36"/>
      <c r="J32" s="36"/>
      <c r="K32" s="36"/>
    </row>
    <row r="33" spans="1:11">
      <c r="A33" s="5">
        <f t="shared" si="0"/>
        <v>26</v>
      </c>
      <c r="B33" s="36"/>
      <c r="C33" s="37"/>
      <c r="D33" s="37"/>
      <c r="E33" s="37"/>
      <c r="F33" s="37"/>
      <c r="G33" s="37"/>
      <c r="H33" s="37"/>
      <c r="I33" s="37"/>
      <c r="J33" s="36"/>
      <c r="K33" s="36"/>
    </row>
    <row r="34" spans="1:11">
      <c r="A34" s="5">
        <f t="shared" si="0"/>
        <v>27</v>
      </c>
      <c r="B34" s="12" t="s">
        <v>44</v>
      </c>
      <c r="C34" s="37"/>
      <c r="D34" s="37"/>
      <c r="E34" s="37"/>
      <c r="F34" s="37"/>
      <c r="G34" s="37"/>
      <c r="H34" s="37"/>
      <c r="I34" s="37"/>
      <c r="J34" s="37"/>
      <c r="K34" s="36"/>
    </row>
    <row r="35" spans="1:11">
      <c r="A35" s="5">
        <f t="shared" si="0"/>
        <v>28</v>
      </c>
      <c r="B35" s="36" t="s">
        <v>45</v>
      </c>
      <c r="C35" s="36"/>
      <c r="D35" s="39">
        <f>ROUND(D29/D32,2)</f>
        <v>1.06</v>
      </c>
      <c r="E35" s="36" t="s">
        <v>46</v>
      </c>
      <c r="F35" s="37"/>
      <c r="G35" s="37"/>
      <c r="H35" s="37"/>
      <c r="I35" s="37"/>
      <c r="J35" s="37"/>
      <c r="K35" s="36"/>
    </row>
    <row r="36" spans="1:11">
      <c r="A36" s="5">
        <f t="shared" si="0"/>
        <v>29</v>
      </c>
      <c r="B36" s="36" t="s">
        <v>47</v>
      </c>
      <c r="C36" s="36" t="s">
        <v>48</v>
      </c>
      <c r="D36" s="39">
        <f>ROUND(D35/12,2)</f>
        <v>0.09</v>
      </c>
      <c r="E36" s="36" t="s">
        <v>49</v>
      </c>
      <c r="F36" s="37"/>
      <c r="G36" s="37"/>
      <c r="H36" s="37"/>
      <c r="I36" s="37"/>
      <c r="J36" s="37"/>
      <c r="K36" s="36"/>
    </row>
    <row r="37" spans="1:11">
      <c r="A37" s="5">
        <f t="shared" si="0"/>
        <v>30</v>
      </c>
      <c r="B37" s="36" t="s">
        <v>50</v>
      </c>
      <c r="C37" s="36" t="s">
        <v>51</v>
      </c>
      <c r="D37" s="39">
        <f>ROUND(D35/52,2)</f>
        <v>0.02</v>
      </c>
      <c r="E37" s="36" t="s">
        <v>52</v>
      </c>
      <c r="F37" s="37"/>
      <c r="G37" s="37"/>
      <c r="H37" s="37"/>
      <c r="I37" s="37"/>
      <c r="J37" s="37"/>
      <c r="K37" s="36"/>
    </row>
    <row r="38" spans="1:11">
      <c r="A38" s="5">
        <f t="shared" si="0"/>
        <v>31</v>
      </c>
      <c r="B38" s="36" t="s">
        <v>53</v>
      </c>
      <c r="C38" s="36" t="s">
        <v>54</v>
      </c>
      <c r="D38" s="40">
        <f>+D37/6</f>
        <v>3.3333333333333335E-3</v>
      </c>
      <c r="E38" s="36" t="s">
        <v>55</v>
      </c>
      <c r="F38" s="37"/>
      <c r="G38" s="37"/>
      <c r="H38" s="37"/>
      <c r="I38" s="37"/>
      <c r="J38" s="37"/>
      <c r="K38" s="36"/>
    </row>
    <row r="39" spans="1:11">
      <c r="A39" s="5">
        <f t="shared" si="0"/>
        <v>32</v>
      </c>
      <c r="B39" s="36" t="s">
        <v>56</v>
      </c>
      <c r="C39" s="36" t="s">
        <v>57</v>
      </c>
      <c r="D39" s="40">
        <f>+D37/7</f>
        <v>2.8571428571428571E-3</v>
      </c>
      <c r="E39" s="36" t="s">
        <v>55</v>
      </c>
      <c r="F39" s="37"/>
      <c r="G39" s="37"/>
      <c r="H39" s="37"/>
      <c r="I39" s="37"/>
      <c r="J39" s="37"/>
      <c r="K39" s="36"/>
    </row>
    <row r="40" spans="1:11">
      <c r="A40" s="5">
        <f t="shared" si="0"/>
        <v>33</v>
      </c>
      <c r="B40" s="36" t="s">
        <v>58</v>
      </c>
      <c r="C40" s="36" t="s">
        <v>59</v>
      </c>
      <c r="D40" s="39">
        <f>+D38/16*1000</f>
        <v>0.20833333333333334</v>
      </c>
      <c r="E40" s="36" t="s">
        <v>60</v>
      </c>
      <c r="F40" s="37"/>
      <c r="G40" s="37"/>
      <c r="H40" s="37"/>
      <c r="I40" s="37"/>
      <c r="J40" s="37"/>
      <c r="K40" s="36"/>
    </row>
    <row r="41" spans="1:11">
      <c r="A41" s="5">
        <f t="shared" si="0"/>
        <v>34</v>
      </c>
      <c r="B41" s="36" t="s">
        <v>61</v>
      </c>
      <c r="C41" s="36" t="s">
        <v>62</v>
      </c>
      <c r="D41" s="39">
        <f>+D39/24*1000</f>
        <v>0.11904761904761904</v>
      </c>
      <c r="E41" s="36" t="s">
        <v>60</v>
      </c>
      <c r="F41" s="37"/>
      <c r="G41" s="37"/>
      <c r="H41" s="37"/>
      <c r="I41" s="37"/>
      <c r="J41" s="37"/>
      <c r="K41" s="36"/>
    </row>
    <row r="42" spans="1:11">
      <c r="A42" s="5"/>
      <c r="B42" s="36"/>
      <c r="C42" s="36"/>
      <c r="D42" s="41"/>
      <c r="E42" s="36"/>
      <c r="F42" s="37"/>
      <c r="G42" s="37"/>
      <c r="H42" s="37"/>
      <c r="I42" s="37"/>
      <c r="J42" s="37"/>
      <c r="K42" s="36"/>
    </row>
    <row r="43" spans="1:11">
      <c r="A43" s="5"/>
      <c r="B43" s="13"/>
      <c r="C43" s="42"/>
      <c r="D43" s="20"/>
    </row>
    <row r="44" spans="1:11">
      <c r="A44" s="43" t="s">
        <v>63</v>
      </c>
      <c r="B44" s="13"/>
      <c r="D44" s="20"/>
    </row>
    <row r="45" spans="1:11">
      <c r="A45" s="44" t="s">
        <v>64</v>
      </c>
      <c r="B45" s="54" t="s">
        <v>65</v>
      </c>
      <c r="C45" s="54"/>
      <c r="D45" s="54"/>
    </row>
    <row r="46" spans="1:11">
      <c r="A46" s="5" t="s">
        <v>66</v>
      </c>
      <c r="B46" s="54" t="s">
        <v>67</v>
      </c>
      <c r="C46" s="54"/>
      <c r="D46" s="54"/>
    </row>
    <row r="47" spans="1:11">
      <c r="A47" s="5"/>
      <c r="B47" s="55" t="s">
        <v>68</v>
      </c>
      <c r="C47" s="55"/>
      <c r="D47" s="55"/>
    </row>
    <row r="48" spans="1:11">
      <c r="A48" s="5"/>
      <c r="B48" s="45" t="s">
        <v>69</v>
      </c>
      <c r="C48" s="45"/>
      <c r="D48" s="46"/>
    </row>
    <row r="49" spans="1:5">
      <c r="A49" s="5"/>
      <c r="B49" s="47"/>
      <c r="C49" s="45"/>
      <c r="D49" s="46"/>
    </row>
    <row r="50" spans="1:5">
      <c r="A50" s="5"/>
      <c r="B50" s="51"/>
      <c r="C50" s="51"/>
      <c r="D50" s="51"/>
    </row>
    <row r="51" spans="1:5">
      <c r="A51" s="5"/>
      <c r="B51" s="13"/>
      <c r="D51" s="48"/>
      <c r="E51" s="49"/>
    </row>
    <row r="52" spans="1:5">
      <c r="A52" s="5"/>
      <c r="B52" s="13"/>
      <c r="D52" s="48"/>
    </row>
    <row r="53" spans="1:5">
      <c r="A53" s="5"/>
      <c r="B53" s="13"/>
      <c r="D53" s="48"/>
    </row>
    <row r="54" spans="1:5">
      <c r="A54" s="5"/>
      <c r="B54" s="13"/>
      <c r="D54" s="48"/>
    </row>
    <row r="55" spans="1:5">
      <c r="A55" s="5"/>
      <c r="D55" s="20"/>
    </row>
    <row r="56" spans="1:5">
      <c r="A56" s="5"/>
      <c r="B56" s="50"/>
      <c r="D56" s="20"/>
    </row>
    <row r="57" spans="1:5">
      <c r="A57" s="5"/>
      <c r="B57" s="50"/>
      <c r="D57" s="20"/>
    </row>
    <row r="58" spans="1:5">
      <c r="A58" s="5"/>
      <c r="B58" s="50"/>
      <c r="D58" s="20"/>
    </row>
    <row r="59" spans="1:5">
      <c r="A59" s="5"/>
      <c r="B59" s="50"/>
      <c r="D59" s="20"/>
    </row>
    <row r="60" spans="1:5">
      <c r="A60" s="5"/>
      <c r="B60" s="50"/>
      <c r="D60" s="20"/>
    </row>
    <row r="61" spans="1:5">
      <c r="A61" s="5"/>
      <c r="B61" s="50"/>
      <c r="D61" s="20"/>
    </row>
    <row r="62" spans="1:5">
      <c r="A62" s="5"/>
      <c r="B62" s="50"/>
      <c r="D62" s="20"/>
    </row>
    <row r="63" spans="1:5">
      <c r="A63" s="5"/>
      <c r="B63" s="50"/>
      <c r="D63" s="20"/>
    </row>
    <row r="64" spans="1:5">
      <c r="A64" s="5"/>
      <c r="B64" s="50"/>
      <c r="D64" s="20"/>
    </row>
    <row r="65" spans="1:4">
      <c r="A65" s="5"/>
      <c r="B65" s="50"/>
      <c r="D65" s="20"/>
    </row>
    <row r="66" spans="1:4">
      <c r="A66" s="5"/>
      <c r="B66" s="13"/>
      <c r="D66" s="20"/>
    </row>
    <row r="67" spans="1:4">
      <c r="A67" s="5"/>
      <c r="B67" s="13"/>
      <c r="D67" s="20"/>
    </row>
    <row r="68" spans="1:4">
      <c r="A68" s="5"/>
      <c r="B68" s="13"/>
      <c r="D68" s="20"/>
    </row>
    <row r="69" spans="1:4">
      <c r="A69" s="5"/>
      <c r="B69" s="13"/>
      <c r="D69" s="20"/>
    </row>
    <row r="70" spans="1:4">
      <c r="A70" s="5"/>
      <c r="B70" s="13"/>
      <c r="D70" s="20"/>
    </row>
    <row r="71" spans="1:4">
      <c r="A71" s="5"/>
      <c r="B71" s="8"/>
      <c r="D71" s="20"/>
    </row>
    <row r="72" spans="1:4">
      <c r="A72" s="5"/>
      <c r="B72" s="13"/>
    </row>
    <row r="73" spans="1:4">
      <c r="A73" s="5"/>
      <c r="B73" s="13"/>
    </row>
    <row r="74" spans="1:4">
      <c r="A74" s="5"/>
      <c r="B74" s="13"/>
      <c r="D74" s="48"/>
    </row>
    <row r="75" spans="1:4">
      <c r="A75" s="5"/>
      <c r="B75" s="13"/>
      <c r="D75" s="48"/>
    </row>
    <row r="76" spans="1:4">
      <c r="A76" s="5"/>
      <c r="B76" s="13"/>
      <c r="D76" s="48"/>
    </row>
    <row r="77" spans="1:4">
      <c r="A77" s="5"/>
      <c r="B77" s="13"/>
      <c r="D77" s="48"/>
    </row>
    <row r="78" spans="1:4">
      <c r="A78" s="5"/>
      <c r="B78" s="13"/>
      <c r="D78" s="20"/>
    </row>
    <row r="79" spans="1:4">
      <c r="A79" s="5"/>
      <c r="B79" s="13"/>
      <c r="D79" s="20"/>
    </row>
    <row r="80" spans="1:4">
      <c r="A80" s="5"/>
      <c r="B80" s="13"/>
      <c r="D80" s="20"/>
    </row>
    <row r="150" spans="1:11" s="5" customFormat="1">
      <c r="A150" s="2"/>
      <c r="B150" s="2"/>
      <c r="D150" s="11"/>
      <c r="E150" s="2"/>
      <c r="F150" s="2"/>
      <c r="G150" s="2"/>
      <c r="H150" s="2"/>
      <c r="I150" s="2"/>
      <c r="J150" s="2"/>
      <c r="K150" s="2"/>
    </row>
    <row r="161" spans="5:11">
      <c r="E161" s="5"/>
      <c r="F161" s="5"/>
      <c r="G161" s="5"/>
      <c r="H161" s="5"/>
      <c r="I161" s="5"/>
      <c r="J161" s="5"/>
      <c r="K161" s="5"/>
    </row>
  </sheetData>
  <mergeCells count="7">
    <mergeCell ref="B50:D50"/>
    <mergeCell ref="A1:E1"/>
    <mergeCell ref="A2:E2"/>
    <mergeCell ref="A3:E3"/>
    <mergeCell ref="B45:D45"/>
    <mergeCell ref="B46:D46"/>
    <mergeCell ref="B47:D47"/>
  </mergeCells>
  <printOptions horizontalCentered="1"/>
  <pageMargins left="0.75" right="0.5" top="0.75" bottom="0.75" header="0.5" footer="0.5"/>
  <pageSetup scale="81" firstPageNumber="7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1</vt:lpstr>
    </vt:vector>
  </TitlesOfParts>
  <Company>Black Hills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Clevinger, Michael</dc:creator>
  <cp:lastModifiedBy>Welbig, Jacki</cp:lastModifiedBy>
  <dcterms:created xsi:type="dcterms:W3CDTF">2020-05-29T16:20:44Z</dcterms:created>
  <dcterms:modified xsi:type="dcterms:W3CDTF">2020-05-29T18:38:12Z</dcterms:modified>
</cp:coreProperties>
</file>